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rf01\bprisk_unrestricted\3. Business Unit Support\Credit\Ohio SSO\2024 ESP\PIPP RFPs\2026\1 Prep Work\"/>
    </mc:Choice>
  </mc:AlternateContent>
  <xr:revisionPtr revIDLastSave="0" documentId="13_ncr:1_{FA2C1FAE-C00C-4F2C-909E-F8D62D005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method - Duk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43104.8941550926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'Revised method - Duke'!$B$3:$M$34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L21" i="1"/>
  <c r="L19" i="1"/>
  <c r="L17" i="1"/>
  <c r="L15" i="1"/>
  <c r="L13" i="1"/>
  <c r="L11" i="1"/>
  <c r="L12" i="1"/>
  <c r="L14" i="1"/>
  <c r="L16" i="1"/>
  <c r="L18" i="1"/>
  <c r="L20" i="1"/>
  <c r="L22" i="1" l="1"/>
  <c r="L24" i="1" s="1"/>
</calcChain>
</file>

<file path=xl/sharedStrings.xml><?xml version="1.0" encoding="utf-8"?>
<sst xmlns="http://schemas.openxmlformats.org/spreadsheetml/2006/main" count="26" uniqueCount="26">
  <si>
    <t>Table C-1</t>
  </si>
  <si>
    <t>Market Valuation (Prior to Start of Delivery Period)</t>
  </si>
  <si>
    <t>Change in Forward</t>
  </si>
  <si>
    <t>Market Price (a)</t>
  </si>
  <si>
    <t>On-Peak Market Price $/MWh</t>
  </si>
  <si>
    <t>Off-Peak Market Price $/MWh</t>
  </si>
  <si>
    <t>On-Peak MWh</t>
  </si>
  <si>
    <t>Off-Peak MWh</t>
  </si>
  <si>
    <t>On-Peak</t>
  </si>
  <si>
    <t>Off-Peak</t>
  </si>
  <si>
    <t>Mkt  Value $000 (d)  Undiscounted</t>
  </si>
  <si>
    <t>NPV of Mkt Value (e)</t>
  </si>
  <si>
    <t xml:space="preserve"> (a):</t>
  </si>
  <si>
    <t xml:space="preserve">On-Peak and Off-Peak Forward Market Prices as of valuation date </t>
  </si>
  <si>
    <t>less On-Peak and Off-Peak Forward Market Prices as of auction date</t>
  </si>
  <si>
    <t xml:space="preserve"> (b):</t>
  </si>
  <si>
    <t xml:space="preserve"> (c):</t>
  </si>
  <si>
    <t xml:space="preserve"> (d):</t>
  </si>
  <si>
    <t>Sum of (a) x (b) x (c) for On-Peak and Off-peak</t>
  </si>
  <si>
    <t xml:space="preserve"> (e):</t>
  </si>
  <si>
    <t>forward interest rates</t>
  </si>
  <si>
    <t>[VALUES ARE FOR ILLUSTRATION ONLY]</t>
  </si>
  <si>
    <t>Expected On-Peak and Off-Peak PIPP Load derived from Historical</t>
  </si>
  <si>
    <t>Actual Usage</t>
  </si>
  <si>
    <t>Price Adjustment Factor as published by Duke Energy Ohio for each auction</t>
  </si>
  <si>
    <t>Market Value discounted to valuation date based on SOFR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</si>
</sst>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_);_(* \(#,##0.0000\);_(* &quot;-&quot;??_);_(@_)"/>
    <numFmt numFmtId="167" formatCode="_(&quot;$&quot;* #,##0_);_(&quot;$&quot;* \(#,##0\);_(&quot;$&quot;* &quot;-&quot;??_);_(@_)"/>
    <numFmt numFmtId="168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4" fillId="2" borderId="0" xfId="0" applyFont="1" applyFill="1"/>
    <xf numFmtId="0" fontId="0" fillId="2" borderId="5" xfId="0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164" fontId="0" fillId="2" borderId="4" xfId="0" applyNumberFormat="1" applyFill="1" applyBorder="1"/>
    <xf numFmtId="44" fontId="0" fillId="2" borderId="0" xfId="2" applyFont="1" applyFill="1" applyBorder="1"/>
    <xf numFmtId="165" fontId="0" fillId="2" borderId="0" xfId="1" applyNumberFormat="1" applyFont="1" applyFill="1" applyBorder="1"/>
    <xf numFmtId="166" fontId="0" fillId="2" borderId="0" xfId="1" applyNumberFormat="1" applyFont="1" applyFill="1" applyBorder="1"/>
    <xf numFmtId="167" fontId="0" fillId="2" borderId="5" xfId="2" applyNumberFormat="1" applyFont="1" applyFill="1" applyBorder="1"/>
    <xf numFmtId="2" fontId="0" fillId="2" borderId="5" xfId="0" applyNumberFormat="1" applyFill="1" applyBorder="1"/>
    <xf numFmtId="168" fontId="0" fillId="2" borderId="0" xfId="0" applyNumberFormat="1" applyFill="1"/>
    <xf numFmtId="167" fontId="2" fillId="2" borderId="6" xfId="2" applyNumberFormat="1" applyFont="1" applyFill="1" applyBorder="1" applyAlignment="1">
      <alignment horizontal="right" wrapText="1"/>
    </xf>
    <xf numFmtId="167" fontId="2" fillId="2" borderId="5" xfId="2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4" fontId="0" fillId="0" borderId="0" xfId="0" applyNumberFormat="1"/>
    <xf numFmtId="165" fontId="0" fillId="2" borderId="0" xfId="0" applyNumberFormat="1" applyFill="1"/>
    <xf numFmtId="166" fontId="0" fillId="2" borderId="0" xfId="1" applyNumberFormat="1" applyFont="1" applyFill="1"/>
    <xf numFmtId="167" fontId="2" fillId="2" borderId="10" xfId="2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319608</xdr:colOff>
      <xdr:row>8</xdr:row>
      <xdr:rowOff>150288</xdr:rowOff>
    </xdr:from>
    <xdr:to>
      <xdr:col>8</xdr:col>
      <xdr:colOff>126994</xdr:colOff>
      <xdr:row>8</xdr:row>
      <xdr:rowOff>402171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29433" y="1683813"/>
          <a:ext cx="1540936" cy="25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Expected Volumes (b)</a:t>
          </a:r>
        </a:p>
      </xdr:txBody>
    </xdr:sp>
    <xdr:clientData/>
  </xdr:twoCellAnchor>
  <xdr:twoCellAnchor>
    <xdr:from>
      <xdr:col>7</xdr:col>
      <xdr:colOff>63495</xdr:colOff>
      <xdr:row>8</xdr:row>
      <xdr:rowOff>169329</xdr:rowOff>
    </xdr:from>
    <xdr:to>
      <xdr:col>11</xdr:col>
      <xdr:colOff>391578</xdr:colOff>
      <xdr:row>8</xdr:row>
      <xdr:rowOff>402162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83045" y="1702854"/>
          <a:ext cx="1871133" cy="23283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Price Adjustment Factor (c)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8"/>
  <sheetViews>
    <sheetView tabSelected="1" zoomScale="80" zoomScaleNormal="80" workbookViewId="0">
      <selection activeCell="P34" sqref="P34"/>
    </sheetView>
  </sheetViews>
  <sheetFormatPr defaultRowHeight="15" x14ac:dyDescent="0.25"/>
  <cols>
    <col min="1" max="1" width="1.7109375" customWidth="1"/>
    <col min="2" max="2" width="4.7109375" customWidth="1"/>
    <col min="3" max="3" width="10.85546875" customWidth="1"/>
    <col min="4" max="5" width="10.28515625" customWidth="1"/>
    <col min="6" max="6" width="11.85546875" customWidth="1"/>
    <col min="7" max="7" width="12.28515625" customWidth="1"/>
    <col min="8" max="8" width="1.85546875" customWidth="1"/>
    <col min="9" max="10" width="9.7109375" customWidth="1"/>
    <col min="11" max="11" width="1.85546875" customWidth="1"/>
    <col min="12" max="12" width="13.140625" customWidth="1"/>
    <col min="13" max="13" width="4.7109375" customWidth="1"/>
    <col min="14" max="14" width="13.5703125" customWidth="1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2"/>
      <c r="C3" s="2" t="s">
        <v>0</v>
      </c>
      <c r="D3" s="3"/>
      <c r="E3" s="4"/>
      <c r="F3" s="3"/>
      <c r="G3" s="3"/>
      <c r="H3" s="3"/>
      <c r="I3" s="3"/>
      <c r="J3" s="3"/>
      <c r="K3" s="3"/>
      <c r="L3" s="5"/>
      <c r="M3" s="5"/>
      <c r="N3" s="1"/>
    </row>
    <row r="4" spans="2:14" ht="15.75" x14ac:dyDescent="0.25">
      <c r="B4" s="6"/>
      <c r="C4" s="7" t="s">
        <v>1</v>
      </c>
      <c r="D4" s="1"/>
      <c r="E4" s="1"/>
      <c r="F4" s="1"/>
      <c r="G4" s="1"/>
      <c r="H4" s="1"/>
      <c r="I4" s="1"/>
      <c r="J4" s="1"/>
      <c r="K4" s="1"/>
      <c r="L4" s="8"/>
      <c r="M4" s="8"/>
      <c r="N4" s="9"/>
    </row>
    <row r="5" spans="2:14" x14ac:dyDescent="0.25">
      <c r="B5" s="6"/>
      <c r="C5" s="6" t="s">
        <v>21</v>
      </c>
      <c r="D5" s="10"/>
      <c r="E5" s="1"/>
      <c r="F5" s="1"/>
      <c r="G5" s="1"/>
      <c r="H5" s="1"/>
      <c r="I5" s="1"/>
      <c r="J5" s="1"/>
      <c r="K5" s="1"/>
      <c r="L5" s="8"/>
      <c r="M5" s="11"/>
      <c r="N5" s="9"/>
    </row>
    <row r="6" spans="2:14" x14ac:dyDescent="0.25">
      <c r="B6" s="6"/>
      <c r="C6" s="6"/>
      <c r="D6" s="1"/>
      <c r="E6" s="1"/>
      <c r="F6" s="1"/>
      <c r="G6" s="1"/>
      <c r="H6" s="1"/>
      <c r="I6" s="1"/>
      <c r="J6" s="1"/>
      <c r="K6" s="1"/>
      <c r="L6" s="8"/>
      <c r="M6" s="11"/>
      <c r="N6" s="9"/>
    </row>
    <row r="7" spans="2:14" x14ac:dyDescent="0.25">
      <c r="B7" s="6"/>
      <c r="C7" s="6"/>
      <c r="D7" s="33" t="s">
        <v>2</v>
      </c>
      <c r="E7" s="33"/>
      <c r="F7" s="1"/>
      <c r="G7" s="1"/>
      <c r="H7" s="1"/>
      <c r="I7" s="1"/>
      <c r="J7" s="1"/>
      <c r="K7" s="1"/>
      <c r="L7" s="8"/>
      <c r="M7" s="11"/>
      <c r="N7" s="9"/>
    </row>
    <row r="8" spans="2:14" x14ac:dyDescent="0.25">
      <c r="B8" s="6"/>
      <c r="C8" s="6"/>
      <c r="D8" s="34" t="s">
        <v>3</v>
      </c>
      <c r="E8" s="34"/>
      <c r="F8" s="12"/>
      <c r="G8" s="12"/>
      <c r="H8" s="12"/>
      <c r="I8" s="12"/>
      <c r="J8" s="12"/>
      <c r="K8" s="12"/>
      <c r="L8" s="8"/>
      <c r="M8" s="8"/>
      <c r="N8" s="1"/>
    </row>
    <row r="9" spans="2:14" ht="61.5" customHeight="1" x14ac:dyDescent="0.25">
      <c r="B9" s="6"/>
      <c r="C9" s="6"/>
      <c r="D9" s="13" t="s">
        <v>4</v>
      </c>
      <c r="E9" s="13" t="s">
        <v>5</v>
      </c>
      <c r="F9" s="13" t="s">
        <v>6</v>
      </c>
      <c r="G9" s="13" t="s">
        <v>7</v>
      </c>
      <c r="H9" s="13"/>
      <c r="I9" s="13" t="s">
        <v>8</v>
      </c>
      <c r="J9" s="13" t="s">
        <v>9</v>
      </c>
      <c r="K9" s="13"/>
      <c r="L9" s="14" t="s">
        <v>10</v>
      </c>
      <c r="M9" s="11"/>
      <c r="N9" s="15"/>
    </row>
    <row r="10" spans="2:14" x14ac:dyDescent="0.25">
      <c r="B10" s="6"/>
      <c r="C10" s="16">
        <v>46174</v>
      </c>
      <c r="D10" s="17">
        <v>1.1129892588917016</v>
      </c>
      <c r="E10" s="17">
        <v>0.80147946123012659</v>
      </c>
      <c r="F10" s="30">
        <v>10035</v>
      </c>
      <c r="G10" s="30">
        <v>9872</v>
      </c>
      <c r="H10" s="18"/>
      <c r="I10" s="31">
        <v>1.0705</v>
      </c>
      <c r="J10" s="31">
        <v>1.0995999999999999</v>
      </c>
      <c r="K10" s="19"/>
      <c r="L10" s="20">
        <f>ROUND((D10*F10*I10+E10*G10*J10)/1000,0)</f>
        <v>21</v>
      </c>
      <c r="M10" s="21"/>
      <c r="N10" s="22"/>
    </row>
    <row r="11" spans="2:14" x14ac:dyDescent="0.25">
      <c r="B11" s="6"/>
      <c r="C11" s="16">
        <f t="shared" ref="C11:C19" si="0">EOMONTH(C10,0)+1</f>
        <v>46204</v>
      </c>
      <c r="D11" s="17">
        <v>0.38421781166939439</v>
      </c>
      <c r="E11" s="17">
        <v>0.46087201514203002</v>
      </c>
      <c r="F11" s="30">
        <v>12579</v>
      </c>
      <c r="G11" s="30">
        <v>11531</v>
      </c>
      <c r="H11" s="18"/>
      <c r="I11" s="31">
        <v>1.0580000000000001</v>
      </c>
      <c r="J11" s="31">
        <v>1.1036999999999999</v>
      </c>
      <c r="K11" s="19"/>
      <c r="L11" s="20">
        <f t="shared" ref="L11:L20" si="1">ROUND((D11*F11*I11+E11*G11*J11)/1000,0)</f>
        <v>11</v>
      </c>
      <c r="M11" s="21"/>
      <c r="N11" s="22"/>
    </row>
    <row r="12" spans="2:14" x14ac:dyDescent="0.25">
      <c r="B12" s="6"/>
      <c r="C12" s="16">
        <f t="shared" si="0"/>
        <v>46235</v>
      </c>
      <c r="D12" s="17">
        <v>1.8025751010689746</v>
      </c>
      <c r="E12" s="17">
        <v>0.76762261829694012</v>
      </c>
      <c r="F12" s="30">
        <v>11151</v>
      </c>
      <c r="G12" s="30">
        <v>10834</v>
      </c>
      <c r="H12" s="18"/>
      <c r="I12" s="31">
        <v>1.071</v>
      </c>
      <c r="J12" s="31">
        <v>1.0940000000000001</v>
      </c>
      <c r="K12" s="19"/>
      <c r="L12" s="20">
        <f t="shared" si="1"/>
        <v>31</v>
      </c>
      <c r="M12" s="21"/>
      <c r="N12" s="22"/>
    </row>
    <row r="13" spans="2:14" x14ac:dyDescent="0.25">
      <c r="B13" s="6"/>
      <c r="C13" s="16">
        <f t="shared" si="0"/>
        <v>46266</v>
      </c>
      <c r="D13" s="17">
        <v>1.7803003300223352</v>
      </c>
      <c r="E13" s="17">
        <v>1.5114633563394939</v>
      </c>
      <c r="F13" s="30">
        <v>8830</v>
      </c>
      <c r="G13" s="30">
        <v>8465</v>
      </c>
      <c r="H13" s="18"/>
      <c r="I13" s="31">
        <v>1.0512999999999999</v>
      </c>
      <c r="J13" s="31">
        <v>1.0813999999999999</v>
      </c>
      <c r="K13" s="19"/>
      <c r="L13" s="20">
        <f t="shared" si="1"/>
        <v>30</v>
      </c>
      <c r="M13" s="21"/>
      <c r="N13" s="22"/>
    </row>
    <row r="14" spans="2:14" x14ac:dyDescent="0.25">
      <c r="B14" s="6"/>
      <c r="C14" s="16">
        <f t="shared" si="0"/>
        <v>46296</v>
      </c>
      <c r="D14" s="17">
        <v>3.3889004501421667</v>
      </c>
      <c r="E14" s="17">
        <v>2.113438094547714</v>
      </c>
      <c r="F14" s="30">
        <v>7775</v>
      </c>
      <c r="G14" s="30">
        <v>7546</v>
      </c>
      <c r="H14" s="18"/>
      <c r="I14" s="31">
        <v>1.0335000000000001</v>
      </c>
      <c r="J14" s="31">
        <v>1.0395000000000001</v>
      </c>
      <c r="K14" s="19"/>
      <c r="L14" s="20">
        <f t="shared" si="1"/>
        <v>44</v>
      </c>
      <c r="M14" s="21"/>
      <c r="N14" s="22"/>
    </row>
    <row r="15" spans="2:14" x14ac:dyDescent="0.25">
      <c r="B15" s="6"/>
      <c r="C15" s="16">
        <f t="shared" si="0"/>
        <v>46327</v>
      </c>
      <c r="D15" s="17">
        <v>3.2740132569325553</v>
      </c>
      <c r="E15" s="17">
        <v>2.3128990260117916</v>
      </c>
      <c r="F15" s="30">
        <v>8957</v>
      </c>
      <c r="G15" s="30">
        <v>9824</v>
      </c>
      <c r="H15" s="18"/>
      <c r="I15" s="31">
        <v>1.0188999999999999</v>
      </c>
      <c r="J15" s="31">
        <v>1.0285</v>
      </c>
      <c r="K15" s="19"/>
      <c r="L15" s="20">
        <f t="shared" si="1"/>
        <v>53</v>
      </c>
      <c r="M15" s="21"/>
      <c r="N15" s="22"/>
    </row>
    <row r="16" spans="2:14" x14ac:dyDescent="0.25">
      <c r="B16" s="6"/>
      <c r="C16" s="16">
        <f t="shared" si="0"/>
        <v>46357</v>
      </c>
      <c r="D16" s="17">
        <v>3.1465136196004906</v>
      </c>
      <c r="E16" s="17">
        <v>2.3132473147857802</v>
      </c>
      <c r="F16" s="30">
        <v>11976</v>
      </c>
      <c r="G16" s="30">
        <v>12750</v>
      </c>
      <c r="H16" s="18"/>
      <c r="I16" s="31">
        <v>1.0018</v>
      </c>
      <c r="J16" s="31">
        <v>1.0118</v>
      </c>
      <c r="K16" s="19"/>
      <c r="L16" s="20">
        <f t="shared" si="1"/>
        <v>68</v>
      </c>
      <c r="M16" s="21"/>
      <c r="N16" s="22"/>
    </row>
    <row r="17" spans="2:14" x14ac:dyDescent="0.25">
      <c r="B17" s="6"/>
      <c r="C17" s="16">
        <f t="shared" si="0"/>
        <v>46388</v>
      </c>
      <c r="D17" s="17">
        <v>3.253162377495606</v>
      </c>
      <c r="E17" s="17">
        <v>2.245561531362597</v>
      </c>
      <c r="F17" s="30">
        <v>12602</v>
      </c>
      <c r="G17" s="30">
        <v>13105</v>
      </c>
      <c r="H17" s="18"/>
      <c r="I17" s="31">
        <v>1.0463</v>
      </c>
      <c r="J17" s="31">
        <v>1.046</v>
      </c>
      <c r="K17" s="19"/>
      <c r="L17" s="20">
        <f t="shared" si="1"/>
        <v>74</v>
      </c>
      <c r="M17" s="21"/>
      <c r="N17" s="22"/>
    </row>
    <row r="18" spans="2:14" x14ac:dyDescent="0.25">
      <c r="B18" s="6"/>
      <c r="C18" s="16">
        <f t="shared" si="0"/>
        <v>46419</v>
      </c>
      <c r="D18" s="17">
        <v>3.2941086422029713</v>
      </c>
      <c r="E18" s="17">
        <v>2.4957857341236789</v>
      </c>
      <c r="F18" s="30">
        <v>9281</v>
      </c>
      <c r="G18" s="30">
        <v>10534</v>
      </c>
      <c r="H18" s="18"/>
      <c r="I18" s="31">
        <v>1.0246</v>
      </c>
      <c r="J18" s="31">
        <v>1.0185999999999999</v>
      </c>
      <c r="K18" s="19"/>
      <c r="L18" s="20">
        <f t="shared" si="1"/>
        <v>58</v>
      </c>
      <c r="M18" s="21"/>
      <c r="N18" s="22"/>
    </row>
    <row r="19" spans="2:14" x14ac:dyDescent="0.25">
      <c r="B19" s="6"/>
      <c r="C19" s="16">
        <f t="shared" si="0"/>
        <v>46447</v>
      </c>
      <c r="D19" s="17">
        <v>3.4043193963905836</v>
      </c>
      <c r="E19" s="17">
        <v>2.2543473991933709</v>
      </c>
      <c r="F19" s="30">
        <v>8581</v>
      </c>
      <c r="G19" s="30">
        <v>9903</v>
      </c>
      <c r="H19" s="18"/>
      <c r="I19" s="31">
        <v>1.0217000000000001</v>
      </c>
      <c r="J19" s="31">
        <v>1.0239</v>
      </c>
      <c r="K19" s="19"/>
      <c r="L19" s="20">
        <f t="shared" si="1"/>
        <v>53</v>
      </c>
      <c r="M19" s="21"/>
      <c r="N19" s="22"/>
    </row>
    <row r="20" spans="2:14" x14ac:dyDescent="0.25">
      <c r="B20" s="6"/>
      <c r="C20" s="16">
        <f>EOMONTH(C19,0)+1</f>
        <v>46478</v>
      </c>
      <c r="D20" s="17">
        <v>3.6410098258485419</v>
      </c>
      <c r="E20" s="17">
        <v>2.3390576833708252</v>
      </c>
      <c r="F20" s="30">
        <v>7273</v>
      </c>
      <c r="G20" s="30">
        <v>7781</v>
      </c>
      <c r="H20" s="18"/>
      <c r="I20" s="31">
        <v>1.0116000000000001</v>
      </c>
      <c r="J20" s="31">
        <v>1.0197000000000001</v>
      </c>
      <c r="K20" s="19"/>
      <c r="L20" s="20">
        <f t="shared" si="1"/>
        <v>45</v>
      </c>
      <c r="M20" s="21"/>
      <c r="N20" s="22"/>
    </row>
    <row r="21" spans="2:14" x14ac:dyDescent="0.25">
      <c r="B21" s="6"/>
      <c r="C21" s="16">
        <f t="shared" ref="C21" si="2">EOMONTH(C20,0)+1</f>
        <v>46508</v>
      </c>
      <c r="D21" s="17">
        <v>2.4968918450446438</v>
      </c>
      <c r="E21" s="17">
        <v>1.1765323287990199</v>
      </c>
      <c r="F21" s="30">
        <v>7905</v>
      </c>
      <c r="G21" s="30">
        <v>7254</v>
      </c>
      <c r="H21" s="18"/>
      <c r="I21" s="31">
        <v>1.0364</v>
      </c>
      <c r="J21" s="31">
        <v>1.0528</v>
      </c>
      <c r="K21" s="19"/>
      <c r="L21" s="20">
        <f t="shared" ref="L21" si="3">ROUND((D21*F21*I21+E21*G21*J21)/1000,0)</f>
        <v>29</v>
      </c>
      <c r="M21" s="21"/>
      <c r="N21" s="22"/>
    </row>
    <row r="22" spans="2:14" ht="21" customHeight="1" thickBot="1" x14ac:dyDescent="0.3">
      <c r="B22" s="6"/>
      <c r="C22" s="6"/>
      <c r="D22" s="1"/>
      <c r="E22" s="1"/>
      <c r="F22" s="1"/>
      <c r="G22" s="1"/>
      <c r="H22" s="1"/>
      <c r="I22" s="1"/>
      <c r="J22" s="1"/>
      <c r="K22" s="1"/>
      <c r="L22" s="23">
        <f>SUM(L10:L21)</f>
        <v>517</v>
      </c>
      <c r="M22" s="8"/>
      <c r="N22" s="1"/>
    </row>
    <row r="23" spans="2:14" ht="21" customHeight="1" thickTop="1" x14ac:dyDescent="0.25">
      <c r="B23" s="6"/>
      <c r="C23" s="6"/>
      <c r="D23" s="1"/>
      <c r="E23" s="1"/>
      <c r="F23" s="1"/>
      <c r="G23" s="1"/>
      <c r="H23" s="1"/>
      <c r="I23" s="1"/>
      <c r="J23" s="1"/>
      <c r="K23" s="1"/>
      <c r="L23" s="24"/>
      <c r="M23" s="8"/>
      <c r="N23" s="1"/>
    </row>
    <row r="24" spans="2:14" ht="21" customHeight="1" thickBot="1" x14ac:dyDescent="0.3">
      <c r="B24" s="6"/>
      <c r="C24" s="6"/>
      <c r="D24" s="1"/>
      <c r="E24" s="1"/>
      <c r="F24" s="1"/>
      <c r="G24" s="1"/>
      <c r="H24" s="1"/>
      <c r="I24" s="1"/>
      <c r="J24" s="9" t="s">
        <v>11</v>
      </c>
      <c r="K24" s="1"/>
      <c r="L24" s="32">
        <f>L22*0.94</f>
        <v>485.97999999999996</v>
      </c>
      <c r="M24" s="8"/>
      <c r="N24" s="1"/>
    </row>
    <row r="25" spans="2:14" ht="21" customHeight="1" thickTop="1" x14ac:dyDescent="0.25">
      <c r="B25" s="6"/>
      <c r="C25" s="6"/>
      <c r="D25" s="1"/>
      <c r="E25" s="1"/>
      <c r="F25" s="1"/>
      <c r="G25" s="1"/>
      <c r="H25" s="1"/>
      <c r="I25" s="1"/>
      <c r="J25" s="1"/>
      <c r="K25" s="1"/>
      <c r="L25" s="24"/>
      <c r="M25" s="8"/>
      <c r="N25" s="1"/>
    </row>
    <row r="26" spans="2:14" x14ac:dyDescent="0.25">
      <c r="B26" s="6"/>
      <c r="C26" s="25" t="s">
        <v>12</v>
      </c>
      <c r="D26" s="1" t="s">
        <v>13</v>
      </c>
      <c r="E26" s="1"/>
      <c r="F26" s="1"/>
      <c r="G26" s="1"/>
      <c r="H26" s="1"/>
      <c r="I26" s="1"/>
      <c r="J26" s="1"/>
      <c r="K26" s="1"/>
      <c r="L26" s="8"/>
      <c r="M26" s="8"/>
      <c r="N26" s="1"/>
    </row>
    <row r="27" spans="2:14" x14ac:dyDescent="0.25">
      <c r="B27" s="6"/>
      <c r="C27" s="6"/>
      <c r="D27" s="1" t="s">
        <v>14</v>
      </c>
      <c r="F27" s="1"/>
      <c r="G27" s="1"/>
      <c r="H27" s="1"/>
      <c r="I27" s="1"/>
      <c r="J27" s="1"/>
      <c r="K27" s="1"/>
      <c r="L27" s="8"/>
      <c r="M27" s="8"/>
      <c r="N27" s="1"/>
    </row>
    <row r="28" spans="2:14" x14ac:dyDescent="0.25">
      <c r="B28" s="6"/>
      <c r="C28" s="25" t="s">
        <v>15</v>
      </c>
      <c r="D28" s="1" t="s">
        <v>22</v>
      </c>
      <c r="E28" s="1"/>
      <c r="F28" s="1"/>
      <c r="G28" s="1"/>
      <c r="H28" s="1"/>
      <c r="I28" s="1"/>
      <c r="J28" s="1"/>
      <c r="K28" s="1"/>
      <c r="L28" s="8"/>
      <c r="M28" s="8"/>
      <c r="N28" s="1"/>
    </row>
    <row r="29" spans="2:14" x14ac:dyDescent="0.25">
      <c r="B29" s="6"/>
      <c r="C29" s="6"/>
      <c r="D29" s="1" t="s">
        <v>23</v>
      </c>
      <c r="E29" s="1"/>
      <c r="F29" s="1"/>
      <c r="G29" s="1"/>
      <c r="H29" s="1"/>
      <c r="I29" s="1"/>
      <c r="J29" s="1"/>
      <c r="K29" s="1"/>
      <c r="L29" s="8"/>
      <c r="M29" s="8"/>
      <c r="N29" s="1"/>
    </row>
    <row r="30" spans="2:14" x14ac:dyDescent="0.25">
      <c r="B30" s="6"/>
      <c r="C30" s="25" t="s">
        <v>16</v>
      </c>
      <c r="D30" s="1" t="s">
        <v>24</v>
      </c>
      <c r="E30" s="1"/>
      <c r="F30" s="1"/>
      <c r="G30" s="1"/>
      <c r="H30" s="1"/>
      <c r="I30" s="1"/>
      <c r="J30" s="1"/>
      <c r="K30" s="1"/>
      <c r="L30" s="8"/>
      <c r="M30" s="8"/>
      <c r="N30" s="1"/>
    </row>
    <row r="31" spans="2:14" x14ac:dyDescent="0.25">
      <c r="B31" s="6"/>
      <c r="C31" s="25" t="s">
        <v>17</v>
      </c>
      <c r="D31" s="1" t="s">
        <v>18</v>
      </c>
      <c r="E31" s="1"/>
      <c r="F31" s="1"/>
      <c r="G31" s="1"/>
      <c r="H31" s="1"/>
      <c r="I31" s="1"/>
      <c r="J31" s="1"/>
      <c r="K31" s="1"/>
      <c r="L31" s="8"/>
      <c r="M31" s="8"/>
      <c r="N31" s="1"/>
    </row>
    <row r="32" spans="2:14" x14ac:dyDescent="0.25">
      <c r="B32" s="6"/>
      <c r="C32" s="25" t="s">
        <v>19</v>
      </c>
      <c r="D32" s="1" t="s">
        <v>25</v>
      </c>
      <c r="E32" s="1"/>
      <c r="F32" s="1"/>
      <c r="G32" s="1"/>
      <c r="H32" s="1"/>
      <c r="I32" s="1"/>
      <c r="J32" s="1"/>
      <c r="K32" s="1"/>
      <c r="L32" s="8"/>
      <c r="M32" s="8"/>
      <c r="N32" s="1"/>
    </row>
    <row r="33" spans="2:14" x14ac:dyDescent="0.25">
      <c r="B33" s="6"/>
      <c r="C33" s="25"/>
      <c r="D33" s="1" t="s">
        <v>20</v>
      </c>
      <c r="E33" s="1"/>
      <c r="F33" s="1"/>
      <c r="G33" s="1"/>
      <c r="H33" s="1"/>
      <c r="I33" s="1"/>
      <c r="J33" s="1"/>
      <c r="K33" s="1"/>
      <c r="L33" s="8"/>
      <c r="M33" s="8"/>
      <c r="N33" s="1"/>
    </row>
    <row r="34" spans="2:14" x14ac:dyDescent="0.25">
      <c r="B34" s="26"/>
      <c r="C34" s="26"/>
      <c r="D34" s="27"/>
      <c r="E34" s="27"/>
      <c r="F34" s="27"/>
      <c r="G34" s="27"/>
      <c r="H34" s="27"/>
      <c r="I34" s="27"/>
      <c r="J34" s="27"/>
      <c r="K34" s="27"/>
      <c r="L34" s="28"/>
      <c r="M34" s="28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42" spans="2:14" x14ac:dyDescent="0.25">
      <c r="D42" s="29"/>
    </row>
    <row r="43" spans="2:14" x14ac:dyDescent="0.25">
      <c r="D43" s="29"/>
    </row>
    <row r="44" spans="2:14" x14ac:dyDescent="0.25">
      <c r="D44" s="29"/>
    </row>
    <row r="45" spans="2:14" x14ac:dyDescent="0.25">
      <c r="D45" s="29"/>
    </row>
    <row r="46" spans="2:14" x14ac:dyDescent="0.25">
      <c r="D46" s="29"/>
    </row>
    <row r="47" spans="2:14" x14ac:dyDescent="0.25">
      <c r="D47" s="29"/>
    </row>
    <row r="48" spans="2:14" x14ac:dyDescent="0.25">
      <c r="D48" s="29"/>
    </row>
  </sheetData>
  <mergeCells count="2">
    <mergeCell ref="D7:E7"/>
    <mergeCell ref="D8:E8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method - Duke</vt:lpstr>
      <vt:lpstr>'Revised method - Duke'!Print_Area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Camp, Lewis F III</dc:creator>
  <cp:lastModifiedBy>Aydelott, Jim</cp:lastModifiedBy>
  <dcterms:created xsi:type="dcterms:W3CDTF">2015-10-28T13:34:32Z</dcterms:created>
  <dcterms:modified xsi:type="dcterms:W3CDTF">2026-03-16T20:04:12Z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cb729-ddbd-42d6-997e-2658e5557404_Enabled">
    <vt:lpwstr>true</vt:lpwstr>
  </property>
  <property fmtid="{D5CDD505-2E9C-101B-9397-08002B2CF9AE}" pid="3" name="MSIP_Label_662cb729-ddbd-42d6-997e-2658e5557404_SetDate">
    <vt:lpwstr>2026-03-16T20:01:04Z</vt:lpwstr>
  </property>
  <property fmtid="{D5CDD505-2E9C-101B-9397-08002B2CF9AE}" pid="4" name="MSIP_Label_662cb729-ddbd-42d6-997e-2658e5557404_Method">
    <vt:lpwstr>Standard</vt:lpwstr>
  </property>
  <property fmtid="{D5CDD505-2E9C-101B-9397-08002B2CF9AE}" pid="5" name="MSIP_Label_662cb729-ddbd-42d6-997e-2658e5557404_Name">
    <vt:lpwstr>INTERNAL – NO MARKING</vt:lpwstr>
  </property>
  <property fmtid="{D5CDD505-2E9C-101B-9397-08002B2CF9AE}" pid="6" name="MSIP_Label_662cb729-ddbd-42d6-997e-2658e5557404_SiteId">
    <vt:lpwstr>2ede383a-7e1f-4357-a846-85886b2c0c4d</vt:lpwstr>
  </property>
  <property fmtid="{D5CDD505-2E9C-101B-9397-08002B2CF9AE}" pid="7" name="MSIP_Label_662cb729-ddbd-42d6-997e-2658e5557404_ActionId">
    <vt:lpwstr>8129b2b2-e991-4d41-8f2d-b402d4c06f99</vt:lpwstr>
  </property>
  <property fmtid="{D5CDD505-2E9C-101B-9397-08002B2CF9AE}" pid="8" name="MSIP_Label_662cb729-ddbd-42d6-997e-2658e5557404_ContentBits">
    <vt:lpwstr>0</vt:lpwstr>
  </property>
  <property fmtid="{D5CDD505-2E9C-101B-9397-08002B2CF9AE}" pid="9" name="MSIP_Label_662cb729-ddbd-42d6-997e-2658e5557404_Tag">
    <vt:lpwstr>10, 3, 0, 1</vt:lpwstr>
  </property>
</Properties>
</file>